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ones\Desktop\"/>
    </mc:Choice>
  </mc:AlternateContent>
  <xr:revisionPtr revIDLastSave="0" documentId="13_ncr:1_{C8692575-A799-4610-8A91-89D85109D2E4}" xr6:coauthVersionLast="47" xr6:coauthVersionMax="47" xr10:uidLastSave="{00000000-0000-0000-0000-000000000000}"/>
  <bookViews>
    <workbookView xWindow="0" yWindow="0" windowWidth="28800" windowHeight="12225" xr2:uid="{C0AD8A03-7329-4952-9FBB-26752571D5BE}"/>
  </bookViews>
  <sheets>
    <sheet name="Peds-Behav" sheetId="1" r:id="rId1"/>
  </sheets>
  <definedNames>
    <definedName name="_xlnm.Print_Titles" localSheetId="0">'Peds-Behav'!$1:$20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 s="1"/>
  <c r="E29" i="1" s="1"/>
  <c r="F29" i="1" s="1"/>
  <c r="G29" i="1" s="1"/>
  <c r="C28" i="1"/>
  <c r="D28" i="1" s="1"/>
  <c r="E28" i="1" s="1"/>
  <c r="F28" i="1" s="1"/>
  <c r="G28" i="1" s="1"/>
  <c r="C27" i="1"/>
  <c r="B22" i="1"/>
  <c r="B15" i="1"/>
  <c r="G12" i="1"/>
  <c r="G11" i="1"/>
  <c r="B7" i="1"/>
  <c r="C13" i="1" l="1"/>
  <c r="C14" i="1"/>
  <c r="B23" i="1"/>
  <c r="B24" i="1" s="1"/>
  <c r="B26" i="1"/>
  <c r="B30" i="1" s="1"/>
  <c r="B42" i="1"/>
  <c r="B44" i="1" s="1"/>
  <c r="C22" i="1"/>
  <c r="C12" i="1"/>
  <c r="C11" i="1"/>
  <c r="C15" i="1" s="1"/>
  <c r="B35" i="1" s="1"/>
  <c r="C35" i="1" l="1"/>
  <c r="B36" i="1"/>
  <c r="B37" i="1" s="1"/>
  <c r="B46" i="1" s="1"/>
  <c r="B48" i="1" s="1"/>
  <c r="D22" i="1"/>
  <c r="C23" i="1"/>
  <c r="C24" i="1"/>
  <c r="C42" i="1" l="1"/>
  <c r="C44" i="1" s="1"/>
  <c r="C26" i="1"/>
  <c r="C30" i="1" s="1"/>
  <c r="E22" i="1"/>
  <c r="D23" i="1"/>
  <c r="D24" i="1"/>
  <c r="C36" i="1"/>
  <c r="C37" i="1" s="1"/>
  <c r="C46" i="1" s="1"/>
  <c r="D35" i="1"/>
  <c r="D26" i="1" l="1"/>
  <c r="D30" i="1" s="1"/>
  <c r="D42" i="1"/>
  <c r="D44" i="1" s="1"/>
  <c r="C48" i="1"/>
  <c r="F22" i="1"/>
  <c r="E23" i="1"/>
  <c r="E24" i="1"/>
  <c r="E35" i="1"/>
  <c r="D36" i="1"/>
  <c r="D37" i="1"/>
  <c r="D46" i="1" l="1"/>
  <c r="D48" i="1"/>
  <c r="E36" i="1"/>
  <c r="E37" i="1" s="1"/>
  <c r="F35" i="1"/>
  <c r="E42" i="1"/>
  <c r="E44" i="1" s="1"/>
  <c r="E26" i="1"/>
  <c r="E30" i="1" s="1"/>
  <c r="F23" i="1"/>
  <c r="F24" i="1"/>
  <c r="G22" i="1"/>
  <c r="E46" i="1" l="1"/>
  <c r="G23" i="1"/>
  <c r="G24" i="1" s="1"/>
  <c r="F42" i="1"/>
  <c r="F44" i="1" s="1"/>
  <c r="F26" i="1"/>
  <c r="F30" i="1" s="1"/>
  <c r="E48" i="1"/>
  <c r="G35" i="1"/>
  <c r="F36" i="1"/>
  <c r="F37" i="1" s="1"/>
  <c r="F46" i="1" s="1"/>
  <c r="G42" i="1" l="1"/>
  <c r="G44" i="1" s="1"/>
  <c r="G26" i="1"/>
  <c r="G30" i="1" s="1"/>
  <c r="G36" i="1"/>
  <c r="G37" i="1"/>
  <c r="G46" i="1" s="1"/>
  <c r="F48" i="1"/>
  <c r="G48" i="1" l="1"/>
</calcChain>
</file>

<file path=xl/sharedStrings.xml><?xml version="1.0" encoding="utf-8"?>
<sst xmlns="http://schemas.openxmlformats.org/spreadsheetml/2006/main" count="71" uniqueCount="52">
  <si>
    <t>MEHARRY MEDICAL COLLEGE</t>
  </si>
  <si>
    <t>School of Medicine - Meharry Medical Group</t>
  </si>
  <si>
    <t>Department of Pediatrics</t>
  </si>
  <si>
    <t>Behavioral Health</t>
  </si>
  <si>
    <t>PRO FORMA</t>
  </si>
  <si>
    <t>Annual Salary</t>
  </si>
  <si>
    <t>budget based on actual FTE</t>
  </si>
  <si>
    <t>Faculty Efforts and Salary Distribution</t>
  </si>
  <si>
    <t>Benchmark</t>
  </si>
  <si>
    <t>Budget</t>
  </si>
  <si>
    <t>Research</t>
  </si>
  <si>
    <t>wRVUs</t>
  </si>
  <si>
    <t>Clinical</t>
  </si>
  <si>
    <t>Encounters</t>
  </si>
  <si>
    <t>Administration</t>
  </si>
  <si>
    <t>Academic Service &amp; Teaching</t>
  </si>
  <si>
    <t>Total</t>
  </si>
  <si>
    <t xml:space="preserve"> </t>
  </si>
  <si>
    <t>Annual</t>
  </si>
  <si>
    <t>Budget Yr 1</t>
  </si>
  <si>
    <t>Budget Yr 2</t>
  </si>
  <si>
    <t>Budget Yr 3</t>
  </si>
  <si>
    <t>Budget Yr 4</t>
  </si>
  <si>
    <t>Budget Yr 5</t>
  </si>
  <si>
    <t>Budget Yr 6</t>
  </si>
  <si>
    <t>Revenue</t>
  </si>
  <si>
    <t>Gross Charges</t>
  </si>
  <si>
    <t>Contractual Adjustments</t>
  </si>
  <si>
    <t xml:space="preserve">          Net Expected Collections</t>
  </si>
  <si>
    <t>Net expected collections</t>
  </si>
  <si>
    <t>Contract Revenue</t>
  </si>
  <si>
    <t>Restricted Revenue</t>
  </si>
  <si>
    <t>Unrestricted Revenue</t>
  </si>
  <si>
    <t>Total Revenue</t>
  </si>
  <si>
    <t>Expense</t>
  </si>
  <si>
    <t>Salary Related Expense</t>
  </si>
  <si>
    <t>Provider Salary</t>
  </si>
  <si>
    <t>Benefits(24%)</t>
  </si>
  <si>
    <t>Total Provider Compensation</t>
  </si>
  <si>
    <t>Operating Expense</t>
  </si>
  <si>
    <t>Malpractice Insurance</t>
  </si>
  <si>
    <t>Utilities &amp; Communications</t>
  </si>
  <si>
    <t>Bad Debt</t>
  </si>
  <si>
    <t>Other Expense</t>
  </si>
  <si>
    <t>Total Operating Expense</t>
  </si>
  <si>
    <t>Total Direct Expense</t>
  </si>
  <si>
    <r>
      <t>Total Profit/</t>
    </r>
    <r>
      <rPr>
        <b/>
        <sz val="9"/>
        <color rgb="FFFF0000"/>
        <rFont val="Times New Roman"/>
        <family val="1"/>
      </rPr>
      <t>(Loss)</t>
    </r>
  </si>
  <si>
    <t>Accepted By:</t>
  </si>
  <si>
    <t xml:space="preserve">Provider </t>
  </si>
  <si>
    <t>Date</t>
  </si>
  <si>
    <t>Approved By:</t>
  </si>
  <si>
    <t>Department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</si>
</sst>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u/>
      <sz val="12"/>
      <color rgb="FF00843D"/>
      <name val="Times New Roman"/>
      <family val="1"/>
    </font>
    <font>
      <b/>
      <u/>
      <sz val="12"/>
      <name val="Times New Roman"/>
      <family val="1"/>
    </font>
    <font>
      <b/>
      <i/>
      <sz val="9"/>
      <color rgb="FFFF000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u val="singleAccounting"/>
      <sz val="9"/>
      <name val="Times New Roman"/>
      <family val="1"/>
    </font>
    <font>
      <b/>
      <u val="singleAccounting"/>
      <sz val="8"/>
      <name val="Times New Roman"/>
      <family val="1"/>
    </font>
    <font>
      <b/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37" fontId="2" fillId="2" borderId="0" xfId="0" applyNumberFormat="1" applyFont="1" applyFill="1" applyAlignment="1">
      <alignment horizontal="center"/>
    </xf>
    <xf numFmtId="0" fontId="3" fillId="0" borderId="0" xfId="0" applyFont="1"/>
    <xf numFmtId="37" fontId="2" fillId="2" borderId="0" xfId="0" applyNumberFormat="1" applyFont="1" applyFill="1" applyAlignment="1">
      <alignment horizontal="right"/>
    </xf>
    <xf numFmtId="37" fontId="6" fillId="2" borderId="0" xfId="0" applyNumberFormat="1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37" fontId="8" fillId="2" borderId="0" xfId="0" applyNumberFormat="1" applyFont="1" applyFill="1"/>
    <xf numFmtId="37" fontId="8" fillId="3" borderId="1" xfId="0" applyNumberFormat="1" applyFont="1" applyFill="1" applyBorder="1"/>
    <xf numFmtId="37" fontId="8" fillId="3" borderId="2" xfId="0" applyNumberFormat="1" applyFont="1" applyFill="1" applyBorder="1" applyAlignment="1">
      <alignment horizontal="center"/>
    </xf>
    <xf numFmtId="37" fontId="9" fillId="2" borderId="0" xfId="0" applyNumberFormat="1" applyFont="1" applyFill="1" applyAlignment="1">
      <alignment horizontal="right"/>
    </xf>
    <xf numFmtId="9" fontId="3" fillId="2" borderId="0" xfId="2" applyFont="1" applyFill="1" applyAlignment="1">
      <alignment horizontal="centerContinuous"/>
    </xf>
    <xf numFmtId="37" fontId="3" fillId="2" borderId="0" xfId="0" applyNumberFormat="1" applyFont="1" applyFill="1" applyAlignment="1">
      <alignment horizontal="center"/>
    </xf>
    <xf numFmtId="37" fontId="3" fillId="2" borderId="0" xfId="0" applyNumberFormat="1" applyFont="1" applyFill="1" applyAlignment="1">
      <alignment horizontal="centerContinuous"/>
    </xf>
    <xf numFmtId="0" fontId="8" fillId="2" borderId="1" xfId="0" applyFont="1" applyFill="1" applyBorder="1"/>
    <xf numFmtId="164" fontId="3" fillId="2" borderId="3" xfId="1" applyNumberFormat="1" applyFont="1" applyFill="1" applyBorder="1"/>
    <xf numFmtId="164" fontId="3" fillId="2" borderId="2" xfId="1" applyNumberFormat="1" applyFont="1" applyFill="1" applyBorder="1"/>
    <xf numFmtId="43" fontId="3" fillId="0" borderId="0" xfId="1" applyFont="1"/>
    <xf numFmtId="0" fontId="3" fillId="2" borderId="0" xfId="0" applyFont="1" applyFill="1"/>
    <xf numFmtId="9" fontId="3" fillId="0" borderId="0" xfId="2" applyFont="1"/>
    <xf numFmtId="43" fontId="3" fillId="0" borderId="0" xfId="0" applyNumberFormat="1" applyFont="1"/>
    <xf numFmtId="37" fontId="10" fillId="2" borderId="0" xfId="0" applyNumberFormat="1" applyFont="1" applyFill="1" applyAlignment="1">
      <alignment horizontal="right"/>
    </xf>
    <xf numFmtId="9" fontId="8" fillId="2" borderId="4" xfId="2" applyFont="1" applyFill="1" applyBorder="1" applyAlignment="1">
      <alignment horizontal="centerContinuous"/>
    </xf>
    <xf numFmtId="37" fontId="8" fillId="2" borderId="4" xfId="0" applyNumberFormat="1" applyFont="1" applyFill="1" applyBorder="1" applyAlignment="1">
      <alignment horizontal="center"/>
    </xf>
    <xf numFmtId="37" fontId="10" fillId="2" borderId="0" xfId="0" applyNumberFormat="1" applyFont="1" applyFill="1" applyAlignment="1">
      <alignment horizontal="centerContinuous"/>
    </xf>
    <xf numFmtId="0" fontId="11" fillId="2" borderId="0" xfId="0" applyFont="1" applyFill="1"/>
    <xf numFmtId="37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37" fontId="14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left" indent="2"/>
    </xf>
    <xf numFmtId="38" fontId="3" fillId="2" borderId="0" xfId="0" applyNumberFormat="1" applyFont="1" applyFill="1"/>
    <xf numFmtId="38" fontId="3" fillId="2" borderId="5" xfId="0" applyNumberFormat="1" applyFont="1" applyFill="1" applyBorder="1"/>
    <xf numFmtId="0" fontId="10" fillId="2" borderId="0" xfId="0" applyFont="1" applyFill="1"/>
    <xf numFmtId="38" fontId="8" fillId="2" borderId="0" xfId="0" applyNumberFormat="1" applyFont="1" applyFill="1"/>
    <xf numFmtId="164" fontId="3" fillId="0" borderId="0" xfId="1" applyNumberFormat="1" applyFont="1"/>
    <xf numFmtId="38" fontId="8" fillId="2" borderId="5" xfId="0" applyNumberFormat="1" applyFont="1" applyFill="1" applyBorder="1"/>
    <xf numFmtId="38" fontId="8" fillId="2" borderId="6" xfId="0" applyNumberFormat="1" applyFont="1" applyFill="1" applyBorder="1"/>
    <xf numFmtId="0" fontId="15" fillId="2" borderId="0" xfId="0" applyFont="1" applyFill="1"/>
    <xf numFmtId="37" fontId="3" fillId="2" borderId="0" xfId="0" applyNumberFormat="1" applyFont="1" applyFill="1"/>
    <xf numFmtId="0" fontId="10" fillId="2" borderId="0" xfId="0" applyFont="1" applyFill="1" applyAlignment="1">
      <alignment horizontal="left" indent="15"/>
    </xf>
    <xf numFmtId="0" fontId="3" fillId="2" borderId="7" xfId="0" applyFont="1" applyFill="1" applyBorder="1"/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1" fillId="0" borderId="0" xfId="0" applyFont="1"/>
    <xf numFmtId="37" fontId="3" fillId="0" borderId="0" xfId="0" applyNumberFormat="1" applyFont="1"/>
    <xf numFmtId="37" fontId="3" fillId="2" borderId="7" xfId="0" applyNumberFormat="1" applyFont="1" applyFill="1" applyBorder="1" applyAlignment="1">
      <alignment horizontal="center"/>
    </xf>
    <xf numFmtId="37" fontId="8" fillId="2" borderId="0" xfId="0" applyNumberFormat="1" applyFont="1" applyFill="1" applyAlignment="1">
      <alignment horizontal="center"/>
    </xf>
    <xf numFmtId="37" fontId="2" fillId="2" borderId="0" xfId="0" applyNumberFormat="1" applyFont="1" applyFill="1" applyAlignment="1">
      <alignment horizontal="center"/>
    </xf>
    <xf numFmtId="37" fontId="4" fillId="2" borderId="0" xfId="0" applyNumberFormat="1" applyFont="1" applyFill="1" applyAlignment="1">
      <alignment horizontal="center"/>
    </xf>
    <xf numFmtId="37" fontId="5" fillId="2" borderId="0" xfId="0" applyNumberFormat="1" applyFont="1" applyFill="1" applyAlignment="1">
      <alignment horizontal="center"/>
    </xf>
    <xf numFmtId="37" fontId="8" fillId="2" borderId="0" xfId="0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17AE-5EAF-4E39-9338-2B0BAFD5D7DF}">
  <sheetPr>
    <tabColor theme="5" tint="-0.499984740745262"/>
  </sheetPr>
  <dimension ref="A1:P59"/>
  <sheetViews>
    <sheetView tabSelected="1" zoomScale="110" zoomScaleNormal="110" workbookViewId="0">
      <selection activeCell="B7" sqref="B7"/>
    </sheetView>
  </sheetViews>
  <sheetFormatPr defaultColWidth="11.42578125" defaultRowHeight="12.75"/>
  <cols>
    <col min="1" max="1" width="35.7109375" style="43" customWidth="1"/>
    <col min="2" max="4" width="11.85546875" style="44" customWidth="1"/>
    <col min="5" max="7" width="10.28515625" style="2" customWidth="1"/>
    <col min="8" max="8" width="11.28515625" style="2" bestFit="1" customWidth="1"/>
    <col min="9" max="11" width="11.42578125" style="2" customWidth="1"/>
    <col min="12" max="12" width="12.85546875" style="2" bestFit="1" customWidth="1"/>
    <col min="13" max="16384" width="11.42578125" style="2"/>
  </cols>
  <sheetData>
    <row r="1" spans="1:11" ht="15.75">
      <c r="A1" s="47" t="s">
        <v>0</v>
      </c>
      <c r="B1" s="47"/>
      <c r="C1" s="47"/>
      <c r="D1" s="47"/>
      <c r="E1" s="47"/>
      <c r="F1" s="47"/>
      <c r="G1" s="47"/>
    </row>
    <row r="2" spans="1:11" ht="15.75">
      <c r="A2" s="48" t="s">
        <v>1</v>
      </c>
      <c r="B2" s="48"/>
      <c r="C2" s="48"/>
      <c r="D2" s="48"/>
      <c r="E2" s="48"/>
      <c r="F2" s="48"/>
      <c r="G2" s="48"/>
    </row>
    <row r="3" spans="1:11" ht="15.75">
      <c r="A3" s="47" t="s">
        <v>2</v>
      </c>
      <c r="B3" s="47"/>
      <c r="C3" s="47"/>
      <c r="D3" s="47"/>
      <c r="E3" s="47"/>
      <c r="F3" s="47"/>
      <c r="G3" s="47"/>
    </row>
    <row r="4" spans="1:11" ht="15.75">
      <c r="A4" s="49" t="s">
        <v>3</v>
      </c>
      <c r="B4" s="49"/>
      <c r="C4" s="49"/>
      <c r="D4" s="49"/>
      <c r="E4" s="49"/>
      <c r="F4" s="49"/>
      <c r="G4" s="49"/>
    </row>
    <row r="5" spans="1:11" ht="15.75">
      <c r="A5" s="47" t="s">
        <v>4</v>
      </c>
      <c r="B5" s="47"/>
      <c r="C5" s="47"/>
      <c r="D5" s="47"/>
      <c r="E5" s="47"/>
      <c r="F5" s="47"/>
      <c r="G5" s="47"/>
    </row>
    <row r="6" spans="1:11" ht="9.75" customHeight="1">
      <c r="A6" s="1"/>
      <c r="B6" s="1"/>
      <c r="C6" s="1"/>
      <c r="D6" s="1"/>
      <c r="E6" s="1"/>
      <c r="F6" s="1"/>
      <c r="G6" s="1"/>
    </row>
    <row r="7" spans="1:11" ht="15.75">
      <c r="A7" s="3" t="s">
        <v>5</v>
      </c>
      <c r="B7" s="4">
        <f>115000</f>
        <v>115000</v>
      </c>
      <c r="C7" s="1"/>
      <c r="D7" s="1"/>
      <c r="E7" s="1"/>
      <c r="F7" s="1"/>
      <c r="G7" s="1"/>
    </row>
    <row r="8" spans="1:11" ht="15.75">
      <c r="A8" s="3"/>
      <c r="B8" s="1"/>
      <c r="C8" s="1"/>
      <c r="D8" s="1"/>
      <c r="E8" s="1"/>
      <c r="F8" s="1"/>
      <c r="G8" s="1"/>
    </row>
    <row r="9" spans="1:11" ht="15.75">
      <c r="A9" s="3"/>
      <c r="B9" s="1"/>
      <c r="C9" s="1"/>
      <c r="D9" s="1"/>
      <c r="E9" s="5" t="s">
        <v>6</v>
      </c>
      <c r="F9" s="1"/>
      <c r="G9" s="1"/>
    </row>
    <row r="10" spans="1:11">
      <c r="A10" s="50" t="s">
        <v>7</v>
      </c>
      <c r="B10" s="50"/>
      <c r="C10" s="50"/>
      <c r="D10" s="6"/>
      <c r="E10" s="7"/>
      <c r="F10" s="8" t="s">
        <v>8</v>
      </c>
      <c r="G10" s="8" t="s">
        <v>9</v>
      </c>
    </row>
    <row r="11" spans="1:11">
      <c r="A11" s="9" t="s">
        <v>10</v>
      </c>
      <c r="B11" s="10">
        <v>0</v>
      </c>
      <c r="C11" s="11">
        <f>$B$7*B11</f>
        <v>0</v>
      </c>
      <c r="D11" s="12"/>
      <c r="E11" s="13" t="s">
        <v>11</v>
      </c>
      <c r="F11" s="14">
        <v>2025</v>
      </c>
      <c r="G11" s="15">
        <f>F11*B12</f>
        <v>2025</v>
      </c>
    </row>
    <row r="12" spans="1:11">
      <c r="A12" s="9" t="s">
        <v>12</v>
      </c>
      <c r="B12" s="10">
        <v>1</v>
      </c>
      <c r="C12" s="11">
        <f>$B$7*B12</f>
        <v>115000</v>
      </c>
      <c r="D12" s="12"/>
      <c r="E12" s="13" t="s">
        <v>13</v>
      </c>
      <c r="F12" s="15">
        <v>529</v>
      </c>
      <c r="G12" s="15">
        <f>F12*B12</f>
        <v>529</v>
      </c>
      <c r="J12" s="16"/>
    </row>
    <row r="13" spans="1:11">
      <c r="A13" s="9" t="s">
        <v>14</v>
      </c>
      <c r="B13" s="10">
        <v>0</v>
      </c>
      <c r="C13" s="11">
        <f>$B$7*B13</f>
        <v>0</v>
      </c>
      <c r="D13" s="12"/>
      <c r="E13" s="17"/>
      <c r="F13" s="17"/>
      <c r="G13" s="17"/>
      <c r="K13" s="18"/>
    </row>
    <row r="14" spans="1:11">
      <c r="A14" s="9" t="s">
        <v>15</v>
      </c>
      <c r="B14" s="10">
        <v>0</v>
      </c>
      <c r="C14" s="11">
        <f>$B$7*B14</f>
        <v>0</v>
      </c>
      <c r="D14" s="12"/>
      <c r="E14" s="17"/>
      <c r="F14" s="17"/>
      <c r="G14" s="17"/>
      <c r="J14" s="19"/>
      <c r="K14" s="18"/>
    </row>
    <row r="15" spans="1:11">
      <c r="A15" s="20" t="s">
        <v>16</v>
      </c>
      <c r="B15" s="21">
        <f>SUM(B11:B14)</f>
        <v>1</v>
      </c>
      <c r="C15" s="22">
        <f>SUM(C11:C14)</f>
        <v>115000</v>
      </c>
      <c r="D15" s="12"/>
      <c r="E15" s="17"/>
      <c r="F15" s="17"/>
      <c r="G15" s="17"/>
      <c r="K15" s="18"/>
    </row>
    <row r="16" spans="1:11">
      <c r="A16" s="23"/>
      <c r="B16" s="12"/>
      <c r="C16" s="12"/>
      <c r="D16" s="12"/>
      <c r="E16" s="17"/>
      <c r="F16" s="17"/>
      <c r="G16" s="17"/>
      <c r="K16" s="18"/>
    </row>
    <row r="17" spans="1:16">
      <c r="A17" s="23"/>
      <c r="B17" s="12"/>
      <c r="C17" s="12"/>
      <c r="D17" s="12"/>
      <c r="E17" s="17"/>
      <c r="F17" s="17"/>
      <c r="G17" s="17"/>
    </row>
    <row r="18" spans="1:16">
      <c r="A18" s="23"/>
      <c r="B18" s="12"/>
      <c r="C18" s="12"/>
      <c r="D18" s="12"/>
      <c r="E18" s="17"/>
      <c r="F18" s="17"/>
      <c r="G18" s="17"/>
      <c r="H18" s="16"/>
      <c r="I18" s="16"/>
      <c r="J18" s="16"/>
    </row>
    <row r="19" spans="1:16">
      <c r="A19" s="24" t="s">
        <v>17</v>
      </c>
      <c r="B19" s="25" t="s">
        <v>18</v>
      </c>
      <c r="C19" s="25" t="s">
        <v>18</v>
      </c>
      <c r="D19" s="25" t="s">
        <v>18</v>
      </c>
      <c r="E19" s="25" t="s">
        <v>18</v>
      </c>
      <c r="F19" s="25" t="s">
        <v>18</v>
      </c>
      <c r="G19" s="25" t="s">
        <v>18</v>
      </c>
    </row>
    <row r="20" spans="1:16" ht="15">
      <c r="A20" s="26"/>
      <c r="B20" s="27" t="s">
        <v>19</v>
      </c>
      <c r="C20" s="27" t="s">
        <v>20</v>
      </c>
      <c r="D20" s="27" t="s">
        <v>21</v>
      </c>
      <c r="E20" s="27" t="s">
        <v>22</v>
      </c>
      <c r="F20" s="27" t="s">
        <v>23</v>
      </c>
      <c r="G20" s="27" t="s">
        <v>24</v>
      </c>
    </row>
    <row r="21" spans="1:16">
      <c r="A21" s="28" t="s">
        <v>25</v>
      </c>
      <c r="B21" s="29"/>
      <c r="C21" s="29"/>
      <c r="D21" s="29"/>
      <c r="E21" s="29"/>
      <c r="F21" s="29"/>
      <c r="G21" s="29"/>
    </row>
    <row r="22" spans="1:16">
      <c r="A22" s="24" t="s">
        <v>26</v>
      </c>
      <c r="B22" s="29">
        <f>421755*B12</f>
        <v>421755</v>
      </c>
      <c r="C22" s="29">
        <f>B22*1.03</f>
        <v>434407.65</v>
      </c>
      <c r="D22" s="29">
        <f t="shared" ref="D22:G22" si="0">C22*1.03</f>
        <v>447439.87950000004</v>
      </c>
      <c r="E22" s="29">
        <f t="shared" si="0"/>
        <v>460863.07588500006</v>
      </c>
      <c r="F22" s="29">
        <f t="shared" si="0"/>
        <v>474688.96816155006</v>
      </c>
      <c r="G22" s="29">
        <f t="shared" si="0"/>
        <v>488929.63720639655</v>
      </c>
    </row>
    <row r="23" spans="1:16">
      <c r="A23" s="24" t="s">
        <v>27</v>
      </c>
      <c r="B23" s="30">
        <f>-B22*0.65</f>
        <v>-274140.75</v>
      </c>
      <c r="C23" s="30">
        <f>-C22*0.65</f>
        <v>-282364.97250000003</v>
      </c>
      <c r="D23" s="30">
        <f>-D22*0.6</f>
        <v>-268463.9277</v>
      </c>
      <c r="E23" s="30">
        <f t="shared" ref="E23" si="1">-E22*0.6</f>
        <v>-276517.845531</v>
      </c>
      <c r="F23" s="30">
        <f>-F22*0.55</f>
        <v>-261078.93248885256</v>
      </c>
      <c r="G23" s="30">
        <f>-G22*0.55</f>
        <v>-268911.30046351813</v>
      </c>
    </row>
    <row r="24" spans="1:16">
      <c r="A24" s="31" t="s">
        <v>28</v>
      </c>
      <c r="B24" s="32">
        <f t="shared" ref="B24:G24" si="2">SUM(B22:B23)</f>
        <v>147614.25</v>
      </c>
      <c r="C24" s="32">
        <f t="shared" si="2"/>
        <v>152042.67749999999</v>
      </c>
      <c r="D24" s="32">
        <f t="shared" si="2"/>
        <v>178975.95180000004</v>
      </c>
      <c r="E24" s="32">
        <f t="shared" si="2"/>
        <v>184345.23035400006</v>
      </c>
      <c r="F24" s="32">
        <f t="shared" si="2"/>
        <v>213610.0356726975</v>
      </c>
      <c r="G24" s="32">
        <f t="shared" si="2"/>
        <v>220018.33674287843</v>
      </c>
    </row>
    <row r="25" spans="1:16">
      <c r="A25" s="31" t="s">
        <v>17</v>
      </c>
      <c r="B25" s="29"/>
      <c r="C25" s="29"/>
      <c r="D25" s="29"/>
      <c r="E25" s="29"/>
      <c r="F25" s="29"/>
      <c r="G25" s="29"/>
    </row>
    <row r="26" spans="1:16">
      <c r="A26" s="24" t="s">
        <v>29</v>
      </c>
      <c r="B26" s="29">
        <f t="shared" ref="B26:G26" si="3">B24</f>
        <v>147614.25</v>
      </c>
      <c r="C26" s="29">
        <f t="shared" si="3"/>
        <v>152042.67749999999</v>
      </c>
      <c r="D26" s="29">
        <f t="shared" si="3"/>
        <v>178975.95180000004</v>
      </c>
      <c r="E26" s="29">
        <f t="shared" si="3"/>
        <v>184345.23035400006</v>
      </c>
      <c r="F26" s="29">
        <f t="shared" si="3"/>
        <v>213610.0356726975</v>
      </c>
      <c r="G26" s="29">
        <f t="shared" si="3"/>
        <v>220018.33674287843</v>
      </c>
    </row>
    <row r="27" spans="1:16">
      <c r="A27" s="24" t="s">
        <v>30</v>
      </c>
      <c r="B27" s="29">
        <v>0</v>
      </c>
      <c r="C27" s="29">
        <f>B27*1.1</f>
        <v>0</v>
      </c>
      <c r="D27" s="29">
        <v>0</v>
      </c>
      <c r="E27" s="29">
        <v>0</v>
      </c>
      <c r="F27" s="29">
        <v>0</v>
      </c>
      <c r="G27" s="29">
        <v>0</v>
      </c>
    </row>
    <row r="28" spans="1:16">
      <c r="A28" s="24" t="s">
        <v>31</v>
      </c>
      <c r="B28" s="29">
        <v>0</v>
      </c>
      <c r="C28" s="29">
        <f t="shared" ref="C28:G29" si="4">B28</f>
        <v>0</v>
      </c>
      <c r="D28" s="29">
        <f t="shared" si="4"/>
        <v>0</v>
      </c>
      <c r="E28" s="29">
        <f t="shared" si="4"/>
        <v>0</v>
      </c>
      <c r="F28" s="29">
        <f t="shared" si="4"/>
        <v>0</v>
      </c>
      <c r="G28" s="29">
        <f t="shared" si="4"/>
        <v>0</v>
      </c>
    </row>
    <row r="29" spans="1:16">
      <c r="A29" s="24" t="s">
        <v>32</v>
      </c>
      <c r="B29" s="30">
        <v>0</v>
      </c>
      <c r="C29" s="30">
        <f t="shared" si="4"/>
        <v>0</v>
      </c>
      <c r="D29" s="30">
        <f t="shared" si="4"/>
        <v>0</v>
      </c>
      <c r="E29" s="30">
        <f t="shared" si="4"/>
        <v>0</v>
      </c>
      <c r="F29" s="30">
        <f t="shared" si="4"/>
        <v>0</v>
      </c>
      <c r="G29" s="30">
        <f t="shared" si="4"/>
        <v>0</v>
      </c>
      <c r="I29" s="33"/>
      <c r="J29" s="33"/>
      <c r="K29" s="33"/>
      <c r="L29" s="33"/>
      <c r="M29" s="33"/>
      <c r="N29" s="33"/>
      <c r="O29" s="33"/>
      <c r="P29" s="33"/>
    </row>
    <row r="30" spans="1:16">
      <c r="A30" s="28" t="s">
        <v>33</v>
      </c>
      <c r="B30" s="32">
        <f t="shared" ref="B30:G30" si="5">SUM(B26:B29)</f>
        <v>147614.25</v>
      </c>
      <c r="C30" s="32">
        <f t="shared" si="5"/>
        <v>152042.67749999999</v>
      </c>
      <c r="D30" s="32">
        <f t="shared" si="5"/>
        <v>178975.95180000004</v>
      </c>
      <c r="E30" s="32">
        <f t="shared" si="5"/>
        <v>184345.23035400006</v>
      </c>
      <c r="F30" s="32">
        <f t="shared" si="5"/>
        <v>213610.0356726975</v>
      </c>
      <c r="G30" s="32">
        <f t="shared" si="5"/>
        <v>220018.33674287843</v>
      </c>
      <c r="I30" s="33"/>
      <c r="J30" s="33"/>
      <c r="K30" s="33"/>
      <c r="L30" s="33"/>
      <c r="M30" s="33"/>
      <c r="N30" s="33"/>
      <c r="O30" s="33"/>
      <c r="P30" s="33"/>
    </row>
    <row r="31" spans="1:16">
      <c r="A31" s="24"/>
      <c r="B31" s="29"/>
      <c r="C31" s="29"/>
      <c r="D31" s="29"/>
      <c r="E31" s="29"/>
      <c r="F31" s="29"/>
      <c r="G31" s="29"/>
      <c r="I31" s="33"/>
      <c r="J31" s="33"/>
      <c r="K31" s="33"/>
      <c r="L31" s="33"/>
      <c r="M31" s="33"/>
      <c r="N31" s="33"/>
      <c r="O31" s="33"/>
      <c r="P31" s="33"/>
    </row>
    <row r="32" spans="1:16">
      <c r="A32" s="28" t="s">
        <v>34</v>
      </c>
      <c r="B32" s="29"/>
      <c r="C32" s="29"/>
      <c r="D32" s="29"/>
      <c r="E32" s="29"/>
      <c r="F32" s="29"/>
      <c r="G32" s="29"/>
      <c r="I32" s="33"/>
      <c r="J32" s="33"/>
      <c r="K32" s="33"/>
      <c r="L32" s="33"/>
      <c r="M32" s="33"/>
      <c r="N32" s="33"/>
      <c r="O32" s="33"/>
      <c r="P32" s="33"/>
    </row>
    <row r="33" spans="1:16" ht="6.75" customHeight="1">
      <c r="A33" s="28"/>
      <c r="B33" s="29"/>
      <c r="C33" s="29"/>
      <c r="D33" s="29"/>
      <c r="E33" s="29"/>
      <c r="F33" s="29"/>
      <c r="G33" s="29"/>
      <c r="I33" s="33"/>
      <c r="J33" s="33"/>
      <c r="K33" s="33"/>
      <c r="L33" s="33"/>
      <c r="M33" s="33"/>
      <c r="N33" s="33"/>
      <c r="O33" s="33"/>
      <c r="P33" s="33"/>
    </row>
    <row r="34" spans="1:16">
      <c r="A34" s="31" t="s">
        <v>35</v>
      </c>
      <c r="B34" s="29"/>
      <c r="C34" s="29"/>
      <c r="D34" s="29"/>
      <c r="E34" s="29"/>
      <c r="F34" s="29"/>
      <c r="G34" s="29"/>
      <c r="I34" s="33"/>
      <c r="J34" s="33"/>
      <c r="K34" s="33"/>
      <c r="L34" s="33"/>
      <c r="M34" s="33"/>
      <c r="N34" s="33"/>
      <c r="O34" s="33"/>
      <c r="P34" s="33"/>
    </row>
    <row r="35" spans="1:16">
      <c r="A35" s="24" t="s">
        <v>36</v>
      </c>
      <c r="B35" s="29">
        <f>C15</f>
        <v>115000</v>
      </c>
      <c r="C35" s="29">
        <f>B35*1.03</f>
        <v>118450</v>
      </c>
      <c r="D35" s="29">
        <f>C35*1.03</f>
        <v>122003.5</v>
      </c>
      <c r="E35" s="29">
        <f>D35*1.03</f>
        <v>125663.60500000001</v>
      </c>
      <c r="F35" s="29">
        <f>E35*1.03</f>
        <v>129433.51315000001</v>
      </c>
      <c r="G35" s="29">
        <f>F35*1.03</f>
        <v>133316.51854450002</v>
      </c>
      <c r="I35" s="33"/>
      <c r="J35" s="33"/>
      <c r="K35" s="33"/>
      <c r="L35" s="33"/>
      <c r="M35" s="33"/>
      <c r="N35" s="33"/>
      <c r="O35" s="33"/>
      <c r="P35" s="33"/>
    </row>
    <row r="36" spans="1:16">
      <c r="A36" s="24" t="s">
        <v>37</v>
      </c>
      <c r="B36" s="30">
        <f>SUM(B35:B35)*0</f>
        <v>0</v>
      </c>
      <c r="C36" s="30">
        <f>C35*0</f>
        <v>0</v>
      </c>
      <c r="D36" s="30">
        <f>D35*0</f>
        <v>0</v>
      </c>
      <c r="E36" s="30">
        <f>E35*0</f>
        <v>0</v>
      </c>
      <c r="F36" s="30">
        <f>F35*0</f>
        <v>0</v>
      </c>
      <c r="G36" s="30">
        <f>G35*0</f>
        <v>0</v>
      </c>
      <c r="I36" s="33"/>
      <c r="J36" s="33"/>
      <c r="K36" s="33"/>
      <c r="L36" s="33"/>
      <c r="M36" s="33"/>
      <c r="N36" s="33"/>
      <c r="O36" s="33"/>
      <c r="P36" s="33"/>
    </row>
    <row r="37" spans="1:16">
      <c r="A37" s="28" t="s">
        <v>38</v>
      </c>
      <c r="B37" s="32">
        <f t="shared" ref="B37:G37" si="6">SUM(B35:B36)</f>
        <v>115000</v>
      </c>
      <c r="C37" s="32">
        <f t="shared" si="6"/>
        <v>118450</v>
      </c>
      <c r="D37" s="32">
        <f t="shared" si="6"/>
        <v>122003.5</v>
      </c>
      <c r="E37" s="32">
        <f t="shared" si="6"/>
        <v>125663.60500000001</v>
      </c>
      <c r="F37" s="32">
        <f t="shared" si="6"/>
        <v>129433.51315000001</v>
      </c>
      <c r="G37" s="32">
        <f t="shared" si="6"/>
        <v>133316.51854450002</v>
      </c>
      <c r="I37" s="33"/>
      <c r="J37" s="33"/>
      <c r="K37" s="33"/>
      <c r="L37" s="33"/>
      <c r="M37" s="33"/>
      <c r="N37" s="33"/>
      <c r="O37" s="33"/>
      <c r="P37" s="33"/>
    </row>
    <row r="38" spans="1:16">
      <c r="A38" s="31"/>
      <c r="B38" s="29"/>
      <c r="C38" s="29"/>
      <c r="D38" s="29"/>
      <c r="E38" s="29"/>
      <c r="F38" s="29"/>
      <c r="G38" s="29"/>
      <c r="I38" s="33"/>
      <c r="J38" s="33"/>
      <c r="K38" s="33"/>
      <c r="L38" s="33"/>
      <c r="M38" s="33"/>
      <c r="N38" s="33"/>
      <c r="O38" s="33"/>
      <c r="P38" s="33"/>
    </row>
    <row r="39" spans="1:16">
      <c r="A39" s="31" t="s">
        <v>39</v>
      </c>
      <c r="B39" s="29"/>
      <c r="C39" s="29"/>
      <c r="D39" s="29"/>
      <c r="E39" s="29"/>
      <c r="F39" s="29"/>
      <c r="G39" s="29"/>
      <c r="I39" s="33"/>
      <c r="J39" s="33"/>
      <c r="K39" s="33"/>
      <c r="L39" s="33"/>
      <c r="M39" s="33"/>
      <c r="N39" s="33"/>
      <c r="O39" s="33"/>
      <c r="P39" s="33"/>
    </row>
    <row r="40" spans="1:16">
      <c r="A40" s="24" t="s">
        <v>40</v>
      </c>
      <c r="B40" s="29">
        <v>1213</v>
      </c>
      <c r="C40" s="29">
        <v>1213</v>
      </c>
      <c r="D40" s="29">
        <v>1213</v>
      </c>
      <c r="E40" s="29">
        <v>1213</v>
      </c>
      <c r="F40" s="29">
        <v>1213</v>
      </c>
      <c r="G40" s="29">
        <v>1213</v>
      </c>
      <c r="I40" s="33"/>
      <c r="J40" s="33"/>
      <c r="K40" s="33"/>
      <c r="L40" s="33"/>
      <c r="M40" s="33"/>
      <c r="N40" s="33"/>
      <c r="O40" s="33"/>
      <c r="P40" s="33"/>
    </row>
    <row r="41" spans="1:16">
      <c r="A41" s="24" t="s">
        <v>41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I41" s="33"/>
      <c r="J41" s="33"/>
      <c r="K41" s="33"/>
      <c r="L41" s="33"/>
      <c r="M41" s="33"/>
      <c r="N41" s="33"/>
      <c r="O41" s="33"/>
      <c r="P41" s="33"/>
    </row>
    <row r="42" spans="1:16">
      <c r="A42" s="24" t="s">
        <v>42</v>
      </c>
      <c r="B42" s="29">
        <f>B24*9%</f>
        <v>13285.282499999999</v>
      </c>
      <c r="C42" s="29">
        <f>C24*9%</f>
        <v>13683.840974999999</v>
      </c>
      <c r="D42" s="29">
        <f>D24*8%</f>
        <v>14318.076144000004</v>
      </c>
      <c r="E42" s="29">
        <f>E24*8%</f>
        <v>14747.618428320005</v>
      </c>
      <c r="F42" s="29">
        <f>F24*7%</f>
        <v>14952.702497088827</v>
      </c>
      <c r="G42" s="29">
        <f>G24*7%</f>
        <v>15401.283572001492</v>
      </c>
      <c r="I42" s="33"/>
      <c r="J42" s="33"/>
      <c r="K42" s="33"/>
      <c r="L42" s="33"/>
      <c r="M42" s="33"/>
      <c r="N42" s="33"/>
      <c r="O42" s="33"/>
      <c r="P42" s="33"/>
    </row>
    <row r="43" spans="1:16">
      <c r="A43" s="24" t="s">
        <v>43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I43" s="33"/>
      <c r="J43" s="33"/>
      <c r="K43" s="33"/>
      <c r="L43" s="33"/>
      <c r="M43" s="33"/>
      <c r="N43" s="33"/>
      <c r="O43" s="33"/>
      <c r="P43" s="33"/>
    </row>
    <row r="44" spans="1:16">
      <c r="A44" s="28" t="s">
        <v>44</v>
      </c>
      <c r="B44" s="32">
        <f t="shared" ref="B44:G44" si="7">SUM(B40:B43)</f>
        <v>14498.282499999999</v>
      </c>
      <c r="C44" s="32">
        <f t="shared" si="7"/>
        <v>14896.840974999999</v>
      </c>
      <c r="D44" s="32">
        <f t="shared" si="7"/>
        <v>15531.076144000004</v>
      </c>
      <c r="E44" s="32">
        <f t="shared" si="7"/>
        <v>15960.618428320005</v>
      </c>
      <c r="F44" s="32">
        <f t="shared" si="7"/>
        <v>16165.702497088827</v>
      </c>
      <c r="G44" s="32">
        <f t="shared" si="7"/>
        <v>16614.283572001492</v>
      </c>
      <c r="I44" s="33"/>
      <c r="J44" s="33"/>
      <c r="K44" s="33"/>
      <c r="L44" s="33"/>
      <c r="M44" s="33"/>
      <c r="N44" s="33"/>
      <c r="O44" s="33"/>
      <c r="P44" s="33"/>
    </row>
    <row r="45" spans="1:16">
      <c r="A45" s="31"/>
      <c r="B45" s="29" t="s">
        <v>17</v>
      </c>
      <c r="C45" s="29" t="s">
        <v>17</v>
      </c>
      <c r="D45" s="29" t="s">
        <v>17</v>
      </c>
      <c r="E45" s="29" t="s">
        <v>17</v>
      </c>
      <c r="F45" s="29" t="s">
        <v>17</v>
      </c>
      <c r="G45" s="29" t="s">
        <v>17</v>
      </c>
      <c r="I45" s="33"/>
      <c r="J45" s="33"/>
      <c r="K45" s="33"/>
      <c r="L45" s="33"/>
      <c r="M45" s="33"/>
      <c r="N45" s="33"/>
      <c r="O45" s="33"/>
      <c r="P45" s="33"/>
    </row>
    <row r="46" spans="1:16">
      <c r="A46" s="28" t="s">
        <v>45</v>
      </c>
      <c r="B46" s="34">
        <f t="shared" ref="B46:G46" si="8">+B37+B44</f>
        <v>129498.2825</v>
      </c>
      <c r="C46" s="34">
        <f t="shared" si="8"/>
        <v>133346.840975</v>
      </c>
      <c r="D46" s="34">
        <f t="shared" si="8"/>
        <v>137534.57614399999</v>
      </c>
      <c r="E46" s="34">
        <f t="shared" si="8"/>
        <v>141624.22342832002</v>
      </c>
      <c r="F46" s="34">
        <f t="shared" si="8"/>
        <v>145599.21564708883</v>
      </c>
      <c r="G46" s="34">
        <f t="shared" si="8"/>
        <v>149930.80211650152</v>
      </c>
      <c r="I46" s="33"/>
      <c r="J46" s="33"/>
      <c r="K46" s="33"/>
      <c r="L46" s="33"/>
      <c r="M46" s="33"/>
      <c r="N46" s="33"/>
      <c r="O46" s="33"/>
      <c r="P46" s="33"/>
    </row>
    <row r="47" spans="1:16">
      <c r="A47" s="24"/>
      <c r="B47" s="29"/>
      <c r="C47" s="29"/>
      <c r="D47" s="29"/>
      <c r="E47" s="29"/>
      <c r="F47" s="29"/>
      <c r="G47" s="29"/>
    </row>
    <row r="48" spans="1:16" ht="13.5" thickBot="1">
      <c r="A48" s="28" t="s">
        <v>46</v>
      </c>
      <c r="B48" s="35">
        <f t="shared" ref="B48:G48" si="9">B30-B46</f>
        <v>18115.967499999999</v>
      </c>
      <c r="C48" s="35">
        <f t="shared" si="9"/>
        <v>18695.836524999992</v>
      </c>
      <c r="D48" s="35">
        <f t="shared" si="9"/>
        <v>41441.375656000047</v>
      </c>
      <c r="E48" s="35">
        <f t="shared" si="9"/>
        <v>42721.006925680034</v>
      </c>
      <c r="F48" s="35">
        <f t="shared" si="9"/>
        <v>68010.820025608671</v>
      </c>
      <c r="G48" s="35">
        <f t="shared" si="9"/>
        <v>70087.534626376902</v>
      </c>
    </row>
    <row r="49" spans="1:7" ht="13.5" thickTop="1">
      <c r="A49" s="24"/>
      <c r="B49" s="29" t="s">
        <v>17</v>
      </c>
      <c r="C49" s="29" t="s">
        <v>17</v>
      </c>
      <c r="D49" s="29" t="s">
        <v>17</v>
      </c>
      <c r="E49" s="29" t="s">
        <v>17</v>
      </c>
      <c r="F49" s="29" t="s">
        <v>17</v>
      </c>
      <c r="G49" s="29" t="s">
        <v>17</v>
      </c>
    </row>
    <row r="50" spans="1:7">
      <c r="A50" s="36"/>
      <c r="B50" s="29"/>
      <c r="C50" s="29"/>
      <c r="D50" s="29"/>
      <c r="E50" s="29"/>
      <c r="F50" s="29"/>
      <c r="G50" s="29"/>
    </row>
    <row r="51" spans="1:7">
      <c r="A51" s="24"/>
      <c r="B51" s="37"/>
      <c r="C51" s="37"/>
      <c r="D51" s="37"/>
      <c r="E51" s="17"/>
      <c r="F51" s="17"/>
      <c r="G51" s="17"/>
    </row>
    <row r="52" spans="1:7">
      <c r="A52" s="38" t="s">
        <v>47</v>
      </c>
      <c r="B52" s="45"/>
      <c r="C52" s="45"/>
      <c r="D52" s="37"/>
      <c r="E52" s="39"/>
      <c r="F52" s="17"/>
      <c r="G52" s="17"/>
    </row>
    <row r="53" spans="1:7">
      <c r="A53" s="40"/>
      <c r="B53" s="46" t="s">
        <v>48</v>
      </c>
      <c r="C53" s="46"/>
      <c r="D53" s="6"/>
      <c r="E53" s="41" t="s">
        <v>49</v>
      </c>
      <c r="F53" s="17"/>
      <c r="G53" s="17"/>
    </row>
    <row r="54" spans="1:7">
      <c r="A54" s="42"/>
      <c r="B54" s="37"/>
      <c r="C54" s="37"/>
      <c r="D54" s="37"/>
      <c r="E54" s="17"/>
      <c r="F54" s="17"/>
      <c r="G54" s="17"/>
    </row>
    <row r="55" spans="1:7">
      <c r="A55" s="42"/>
      <c r="B55" s="37"/>
      <c r="C55" s="37"/>
      <c r="D55" s="37"/>
      <c r="E55" s="17"/>
      <c r="F55" s="17"/>
      <c r="G55" s="17"/>
    </row>
    <row r="56" spans="1:7">
      <c r="A56" s="38" t="s">
        <v>50</v>
      </c>
      <c r="B56" s="45"/>
      <c r="C56" s="45"/>
      <c r="D56" s="37"/>
      <c r="E56" s="39"/>
      <c r="F56" s="17"/>
      <c r="G56" s="17"/>
    </row>
    <row r="57" spans="1:7">
      <c r="A57" s="40"/>
      <c r="B57" s="46" t="s">
        <v>51</v>
      </c>
      <c r="C57" s="46"/>
      <c r="D57" s="6"/>
      <c r="E57" s="41" t="s">
        <v>49</v>
      </c>
      <c r="F57" s="17"/>
      <c r="G57" s="17"/>
    </row>
    <row r="58" spans="1:7">
      <c r="A58" s="24"/>
      <c r="B58" s="37"/>
      <c r="C58" s="37"/>
      <c r="D58" s="37"/>
      <c r="E58" s="17"/>
      <c r="F58" s="17"/>
      <c r="G58" s="17"/>
    </row>
    <row r="59" spans="1:7">
      <c r="A59" s="24"/>
      <c r="B59" s="37"/>
      <c r="C59" s="37"/>
      <c r="D59" s="37"/>
      <c r="E59" s="17"/>
      <c r="F59" s="17"/>
      <c r="G59" s="17"/>
    </row>
  </sheetData>
  <mergeCells count="10">
    <mergeCell ref="B52:C52"/>
    <mergeCell ref="B53:C53"/>
    <mergeCell ref="B56:C56"/>
    <mergeCell ref="B57:C57"/>
    <mergeCell ref="A1:G1"/>
    <mergeCell ref="A2:G2"/>
    <mergeCell ref="A3:G3"/>
    <mergeCell ref="A4:G4"/>
    <mergeCell ref="A5:G5"/>
    <mergeCell ref="A10:C10"/>
  </mergeCells>
  <pageMargins left="0.75" right="0.75" top="1" bottom="1" header="0.5" footer="0.5"/>
  <pageSetup scale="85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CD566AEF3254298AE97218FDBF44E" ma:contentTypeVersion="4" ma:contentTypeDescription="Create a new document." ma:contentTypeScope="" ma:versionID="2ceae057a57573b914e604fbad926b85">
  <xsd:schema xmlns:xsd="http://www.w3.org/2001/XMLSchema" xmlns:xs="http://www.w3.org/2001/XMLSchema" xmlns:p="http://schemas.microsoft.com/office/2006/metadata/properties" xmlns:ns2="1a77f6ed-6f33-4f13-9a84-85441eede1bb" xmlns:ns3="b749216b-8347-41e4-9dc2-b59e6572a7a5" targetNamespace="http://schemas.microsoft.com/office/2006/metadata/properties" ma:root="true" ma:fieldsID="dfef8cc466cb4b8874cd068e730a2b34" ns2:_="" ns3:_="">
    <xsd:import namespace="1a77f6ed-6f33-4f13-9a84-85441eede1bb"/>
    <xsd:import namespace="b749216b-8347-41e4-9dc2-b59e6572a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7f6ed-6f33-4f13-9a84-85441eed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216b-8347-41e4-9dc2-b59e6572a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E642E-96D3-4F20-885C-A4730453AE18}"/>
</file>

<file path=customXml/itemProps2.xml><?xml version="1.0" encoding="utf-8"?>
<ds:datastoreItem xmlns:ds="http://schemas.openxmlformats.org/officeDocument/2006/customXml" ds:itemID="{5C0CC417-9AEF-4CE8-B241-57D011F6B4F0}"/>
</file>

<file path=customXml/itemProps3.xml><?xml version="1.0" encoding="utf-8"?>
<ds:datastoreItem xmlns:ds="http://schemas.openxmlformats.org/officeDocument/2006/customXml" ds:itemID="{10DA86ED-8715-4EFE-A43C-41D8337927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Roland E.</dc:creator>
  <cp:keywords/>
  <dc:description/>
  <cp:lastModifiedBy>Beasley, Ileta P.</cp:lastModifiedBy>
  <cp:revision/>
  <dcterms:created xsi:type="dcterms:W3CDTF">2022-09-19T19:45:21Z</dcterms:created>
  <dcterms:modified xsi:type="dcterms:W3CDTF">2022-10-03T19:09:37Z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20.2</vt:lpwstr>
  </property>
  <property fmtid="{D5CDD505-2E9C-101B-9397-08002B2CF9AE}" pid="3" name="ContentTypeId">
    <vt:lpwstr>0x010100609CD566AEF3254298AE97218FDBF44E</vt:lpwstr>
  </property>
</Properties>
</file>